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ma/Desktop/"/>
    </mc:Choice>
  </mc:AlternateContent>
  <xr:revisionPtr revIDLastSave="0" documentId="13_ncr:1_{6A4E0384-0E43-9144-87EF-FF02DCC74FB4}" xr6:coauthVersionLast="45" xr6:coauthVersionMax="45" xr10:uidLastSave="{00000000-0000-0000-0000-000000000000}"/>
  <bookViews>
    <workbookView xWindow="24580" yWindow="3140" windowWidth="27640" windowHeight="16940" activeTab="1" xr2:uid="{C4C5F1A9-041D-574F-B9B9-DFBB360CF8AE}"/>
  </bookViews>
  <sheets>
    <sheet name="Overview" sheetId="1" r:id="rId1"/>
    <sheet name="Camping Gear Costs" sheetId="4" r:id="rId2"/>
    <sheet name="All Other Costs" sheetId="2" r:id="rId3"/>
  </sheets>
  <definedNames>
    <definedName name="_xlnm._FilterDatabase" localSheetId="1" hidden="1">'Camping Gear Costs'!$B$4:$H$4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4" l="1"/>
  <c r="G10" i="4"/>
  <c r="G11" i="4"/>
  <c r="G20" i="4"/>
  <c r="G21" i="4"/>
  <c r="G22" i="4"/>
  <c r="G23" i="4"/>
  <c r="G27" i="4"/>
  <c r="C20" i="1"/>
  <c r="E40" i="2" s="1"/>
  <c r="C25" i="2"/>
  <c r="C27" i="2" s="1"/>
  <c r="C30" i="2" s="1"/>
  <c r="C23" i="2" s="1"/>
  <c r="G20" i="1" s="1"/>
  <c r="C47" i="2"/>
  <c r="G22" i="1" s="1"/>
  <c r="D43" i="2"/>
  <c r="E42" i="2"/>
  <c r="D42" i="2"/>
  <c r="E41" i="2"/>
  <c r="D41" i="2"/>
  <c r="D40" i="2"/>
  <c r="H66" i="4"/>
  <c r="H65" i="4"/>
  <c r="H55" i="4"/>
  <c r="H64" i="4"/>
  <c r="H63" i="4"/>
  <c r="H62" i="4"/>
  <c r="H61" i="4"/>
  <c r="H60" i="4"/>
  <c r="H59" i="4"/>
  <c r="H58" i="4"/>
  <c r="H57" i="4"/>
  <c r="H56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0" i="4"/>
  <c r="H29" i="4"/>
  <c r="H28" i="4"/>
  <c r="H27" i="4"/>
  <c r="H26" i="4"/>
  <c r="H25" i="4"/>
  <c r="H24" i="4"/>
  <c r="H31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D10" i="2"/>
  <c r="D9" i="2"/>
  <c r="D8" i="2"/>
  <c r="D7" i="2"/>
  <c r="C2" i="4" l="1"/>
  <c r="G18" i="1" s="1"/>
  <c r="E43" i="2"/>
  <c r="C37" i="2" s="1"/>
  <c r="G21" i="1" s="1"/>
  <c r="C4" i="2"/>
  <c r="G19" i="1" s="1"/>
  <c r="G17" i="1" l="1"/>
  <c r="G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tc={CE660DAF-8C16-AC4A-9FFE-4A555C20C7F0}</author>
  </authors>
  <commentList>
    <comment ref="F31" authorId="0" shapeId="0" xr:uid="{CE660DAF-8C16-AC4A-9FFE-4A555C20C7F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Hydration packs pretty expensive 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tc={585EA2D2-6C6F-A247-AB85-3E232CA9A758}</author>
  </authors>
  <commentList>
    <comment ref="B9" authorId="0" shapeId="0" xr:uid="{585EA2D2-6C6F-A247-AB85-3E232CA9A758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Assuming it will be an one time expense</t>
      </text>
    </comment>
  </commentList>
</comments>
</file>

<file path=xl/sharedStrings.xml><?xml version="1.0" encoding="utf-8"?>
<sst xmlns="http://schemas.openxmlformats.org/spreadsheetml/2006/main" count="256" uniqueCount="141">
  <si>
    <t xml:space="preserve">Item </t>
  </si>
  <si>
    <t xml:space="preserve">Price Guide </t>
  </si>
  <si>
    <t xml:space="preserve">Overnight stay at campsite </t>
  </si>
  <si>
    <t xml:space="preserve">Extra vehicle fee </t>
  </si>
  <si>
    <t xml:space="preserve">Backcountry camping permit </t>
  </si>
  <si>
    <t>Total number of nights</t>
  </si>
  <si>
    <t>Cost per night/day</t>
  </si>
  <si>
    <t># of nights / day</t>
  </si>
  <si>
    <t xml:space="preserve">Daily park fee </t>
  </si>
  <si>
    <t># of adults</t>
  </si>
  <si>
    <t xml:space="preserve"># of children </t>
  </si>
  <si>
    <t>Established Campgrounds - Minimum Amenities </t>
  </si>
  <si>
    <t>$15 - $30 per night </t>
  </si>
  <si>
    <t>Established Campgrounds - Basic Amenities </t>
  </si>
  <si>
    <t>$20 - $50 per night</t>
  </si>
  <si>
    <t>Established Campgrounds - Great Amenities</t>
  </si>
  <si>
    <t>$35 - $60+ per night</t>
  </si>
  <si>
    <t>Primitive or Dispersed Camping </t>
  </si>
  <si>
    <t>Free to $25 for backcountry permit</t>
  </si>
  <si>
    <t xml:space="preserve">Average MPG of your car </t>
  </si>
  <si>
    <t>Total gallons needed</t>
  </si>
  <si>
    <t xml:space="preserve">Cost per gallon </t>
  </si>
  <si>
    <t xml:space="preserve">TOTAL FUEL COST </t>
  </si>
  <si>
    <t xml:space="preserve">Round trip flight costs </t>
  </si>
  <si>
    <t>Other ground transportation</t>
  </si>
  <si>
    <t xml:space="preserve">Total Round Trip in Miles </t>
  </si>
  <si>
    <t xml:space="preserve">Price per adult </t>
  </si>
  <si>
    <t xml:space="preserve">Price per child </t>
  </si>
  <si>
    <t xml:space="preserve"># of adults tickets </t>
  </si>
  <si>
    <t># of child tickets</t>
  </si>
  <si>
    <t xml:space="preserve">Activities </t>
  </si>
  <si>
    <t xml:space="preserve">Adventure Kayak Tour </t>
  </si>
  <si>
    <t>Breakfast</t>
  </si>
  <si>
    <t xml:space="preserve">Lunch </t>
  </si>
  <si>
    <t xml:space="preserve">Dinner </t>
  </si>
  <si>
    <t>Snacks</t>
  </si>
  <si>
    <t xml:space="preserve">Cost per person per day </t>
  </si>
  <si>
    <t xml:space="preserve"># of days </t>
  </si>
  <si>
    <t xml:space="preserve"># of people </t>
  </si>
  <si>
    <t xml:space="preserve">Group size </t>
  </si>
  <si>
    <t xml:space="preserve">Category </t>
  </si>
  <si>
    <t>Quantity Needed (0 if you do not need to buy)</t>
  </si>
  <si>
    <t xml:space="preserve">Tent </t>
  </si>
  <si>
    <t xml:space="preserve">Sleeping bag </t>
  </si>
  <si>
    <t>Sleeping pad / Air mattress</t>
  </si>
  <si>
    <t xml:space="preserve">Essential </t>
  </si>
  <si>
    <t xml:space="preserve">Highly Recommended </t>
  </si>
  <si>
    <t xml:space="preserve">Tarp or footprint </t>
  </si>
  <si>
    <t xml:space="preserve">Shelter </t>
  </si>
  <si>
    <t xml:space="preserve">Sleep </t>
  </si>
  <si>
    <t xml:space="preserve">Lighting/electricity </t>
  </si>
  <si>
    <t xml:space="preserve">Lantern </t>
  </si>
  <si>
    <t>Clothing for weather</t>
  </si>
  <si>
    <t>Rain jacket/rain poncho (adult)</t>
  </si>
  <si>
    <t>Rain jacket/rain poncho (kids)</t>
  </si>
  <si>
    <t>Toileteries (deodorant, toothbrush, etc.)</t>
  </si>
  <si>
    <t xml:space="preserve">Personal </t>
  </si>
  <si>
    <t>Quick-dry pants/shorts</t>
  </si>
  <si>
    <t>Shirts, ideally moisture-wicking</t>
  </si>
  <si>
    <t>Socks, ideally moisture-wicking</t>
  </si>
  <si>
    <t>Shoes suitable for terrain (adult)</t>
  </si>
  <si>
    <t>Shoes suitable for terrain (kids)</t>
  </si>
  <si>
    <t>How Necessary to buy ?</t>
  </si>
  <si>
    <t>Sunglasses (with straps)</t>
  </si>
  <si>
    <t>Long-sleeves for sun and bug protection</t>
  </si>
  <si>
    <t>Light fleece or jacket (adult)</t>
  </si>
  <si>
    <t>Light fleece or jacket (kids)</t>
  </si>
  <si>
    <t xml:space="preserve">Sleepwear (adults) </t>
  </si>
  <si>
    <t xml:space="preserve">Sleepwear (kids) </t>
  </si>
  <si>
    <t xml:space="preserve">Sport bras (women) </t>
  </si>
  <si>
    <t>Rubber boot</t>
  </si>
  <si>
    <t>Baselayers</t>
  </si>
  <si>
    <t>Rain pants (adult)</t>
  </si>
  <si>
    <t>Rain pants (kids)</t>
  </si>
  <si>
    <t>Water shoes</t>
  </si>
  <si>
    <t xml:space="preserve">Likely already have </t>
  </si>
  <si>
    <t xml:space="preserve">Nice to have </t>
  </si>
  <si>
    <t xml:space="preserve">Water bottles or hydration pack </t>
  </si>
  <si>
    <t xml:space="preserve">Sunscreen </t>
  </si>
  <si>
    <t>Insect repellent</t>
  </si>
  <si>
    <t>Eyemask</t>
  </si>
  <si>
    <t xml:space="preserve">Portable shower </t>
  </si>
  <si>
    <t xml:space="preserve">Backpacking only </t>
  </si>
  <si>
    <t>Water purification system</t>
  </si>
  <si>
    <t xml:space="preserve">First Aid kit </t>
  </si>
  <si>
    <t>First Aid</t>
  </si>
  <si>
    <t>Tools</t>
  </si>
  <si>
    <t xml:space="preserve">Pocket knife / multitool </t>
  </si>
  <si>
    <t>Camp table (if no picnic table on-site)</t>
  </si>
  <si>
    <t>Camp chairs (if no picnic table on-site)</t>
  </si>
  <si>
    <t xml:space="preserve">Headlamp or flashlight with batteries </t>
  </si>
  <si>
    <t xml:space="preserve">Hammock and accessories </t>
  </si>
  <si>
    <t xml:space="preserve">Camp furniture </t>
  </si>
  <si>
    <t>Stove with fuel/propane</t>
  </si>
  <si>
    <t xml:space="preserve">Camp Kitchen </t>
  </si>
  <si>
    <t>Cooler (s)</t>
  </si>
  <si>
    <t>Large water jug or dispenser</t>
  </si>
  <si>
    <t>Essential</t>
  </si>
  <si>
    <t>Garbage and recycling bags</t>
  </si>
  <si>
    <t>Portable coffee/tea maker or french press</t>
  </si>
  <si>
    <t xml:space="preserve">All cooking and eating utensils </t>
  </si>
  <si>
    <t>Hatchet</t>
  </si>
  <si>
    <t xml:space="preserve">Fire starter of any type </t>
  </si>
  <si>
    <t>Dutch Oven</t>
  </si>
  <si>
    <t>Food Thermometer</t>
  </si>
  <si>
    <t>Camp sink or wash bins</t>
  </si>
  <si>
    <t>Hammer or mallet to install tent stakes</t>
  </si>
  <si>
    <t>Sleeping bag liners</t>
  </si>
  <si>
    <t>Sleep</t>
  </si>
  <si>
    <t>Cots</t>
  </si>
  <si>
    <t xml:space="preserve">Air matteress pump </t>
  </si>
  <si>
    <t>Fan/AC</t>
  </si>
  <si>
    <t>Heater</t>
  </si>
  <si>
    <t xml:space="preserve">Screen house </t>
  </si>
  <si>
    <t>Planned price per item (default to average)</t>
  </si>
  <si>
    <t>High quality stakes (by pack)</t>
  </si>
  <si>
    <t>Ear plugs (pack)</t>
  </si>
  <si>
    <t>TOTAL SPENDING ON CAMPING GEAR</t>
  </si>
  <si>
    <t xml:space="preserve">Price Est. Low end </t>
  </si>
  <si>
    <t>Price Est. High end</t>
  </si>
  <si>
    <t>Power bank (large capacity)</t>
  </si>
  <si>
    <t>Duct tape (pack)</t>
  </si>
  <si>
    <t>Roasting forks for marshmallows or hot dog (per pack)</t>
  </si>
  <si>
    <t>Thermal Underwear</t>
  </si>
  <si>
    <t xml:space="preserve">Cold weather only </t>
  </si>
  <si>
    <t xml:space="preserve">TOTAL CAMPSITE COSTS </t>
  </si>
  <si>
    <t xml:space="preserve">TOTAL TRANSPORTATION COSTS </t>
  </si>
  <si>
    <t xml:space="preserve">TOTAL FOOD COSTS </t>
  </si>
  <si>
    <t>TOTAL ACTIVITIES COSTS</t>
  </si>
  <si>
    <t xml:space="preserve">Camping Gear Costs </t>
  </si>
  <si>
    <t xml:space="preserve">Total Costs Including Essential and Highly Recommended Camping Gear </t>
  </si>
  <si>
    <t xml:space="preserve">Campsite Costs </t>
  </si>
  <si>
    <t xml:space="preserve">Transportation Costs </t>
  </si>
  <si>
    <t xml:space="preserve">Food Costs </t>
  </si>
  <si>
    <t xml:space="preserve">Activities Costs </t>
  </si>
  <si>
    <t>Total Costs Without Gear</t>
  </si>
  <si>
    <t>Adjust any cell in yellow</t>
  </si>
  <si>
    <t>Calcuated from tab "Camping Gear Costs" in bottom left corner</t>
  </si>
  <si>
    <t>Calcuated from tab "All Other Costs" in bottom left corner</t>
  </si>
  <si>
    <t>You may adjust any cell in yellow</t>
  </si>
  <si>
    <t>Firewood (5 bundles)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</si>
</sst>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73" formatCode="&quot;$&quot;#,##0.0"/>
    <numFmt numFmtId="174" formatCode="&quot;$&quot;#,##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Arial"/>
      <family val="2"/>
    </font>
    <font>
      <b/>
      <i/>
      <sz val="12"/>
      <color rgb="FFC00000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74" fontId="0" fillId="0" borderId="8" xfId="0" applyNumberFormat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174" fontId="0" fillId="0" borderId="3" xfId="0" applyNumberForma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0" fillId="2" borderId="8" xfId="1" applyNumberFormat="1" applyFont="1" applyFill="1" applyBorder="1" applyAlignment="1">
      <alignment horizontal="center"/>
    </xf>
    <xf numFmtId="174" fontId="0" fillId="2" borderId="11" xfId="1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174" fontId="0" fillId="4" borderId="3" xfId="0" applyNumberForma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/>
    </xf>
    <xf numFmtId="174" fontId="0" fillId="5" borderId="2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174" fontId="5" fillId="3" borderId="2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74" fontId="4" fillId="2" borderId="3" xfId="1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6" borderId="0" xfId="0" applyFont="1" applyFill="1" applyAlignment="1">
      <alignment horizontal="center"/>
    </xf>
    <xf numFmtId="174" fontId="5" fillId="3" borderId="2" xfId="1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174" fontId="4" fillId="2" borderId="8" xfId="0" applyNumberFormat="1" applyFont="1" applyFill="1" applyBorder="1" applyAlignment="1">
      <alignment horizontal="center"/>
    </xf>
    <xf numFmtId="173" fontId="4" fillId="2" borderId="8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174" fontId="4" fillId="3" borderId="11" xfId="0" applyNumberFormat="1" applyFont="1" applyFill="1" applyBorder="1" applyAlignment="1">
      <alignment horizontal="center"/>
    </xf>
    <xf numFmtId="174" fontId="4" fillId="2" borderId="6" xfId="0" applyNumberFormat="1" applyFont="1" applyFill="1" applyBorder="1" applyAlignment="1">
      <alignment horizontal="center"/>
    </xf>
    <xf numFmtId="174" fontId="4" fillId="2" borderId="11" xfId="0" applyNumberFormat="1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74" fontId="5" fillId="5" borderId="13" xfId="0" applyNumberFormat="1" applyFont="1" applyFill="1" applyBorder="1" applyAlignment="1">
      <alignment horizontal="center"/>
    </xf>
    <xf numFmtId="174" fontId="4" fillId="2" borderId="3" xfId="0" applyNumberFormat="1" applyFont="1" applyFill="1" applyBorder="1" applyAlignment="1">
      <alignment horizontal="center"/>
    </xf>
    <xf numFmtId="174" fontId="4" fillId="2" borderId="10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74" fontId="5" fillId="5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3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 wrapText="1"/>
    </xf>
    <xf numFmtId="174" fontId="2" fillId="5" borderId="6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174" fontId="2" fillId="5" borderId="8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0" fillId="0" borderId="7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174" fontId="0" fillId="0" borderId="3" xfId="0" applyNumberForma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Total Costs Including Essential and Highly Recommended Camping Gear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52505380577427829"/>
          <c:y val="0.31009806065908424"/>
          <c:w val="0.35893788276465444"/>
          <c:h val="0.5982298046077573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811-8E4D-8F3C-E54220866A9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2.7777777777778286E-3"/>
                  <c:y val="2.314814814814806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11-8E4D-8F3C-E54220866A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Overview!$F$18:$F$22</c:f>
              <c:strCache>
                <c:ptCount val="5"/>
                <c:pt idx="0">
                  <c:v>Camping Gear Costs </c:v>
                </c:pt>
                <c:pt idx="1">
                  <c:v>Campsite Costs </c:v>
                </c:pt>
                <c:pt idx="2">
                  <c:v>Transportation Costs </c:v>
                </c:pt>
                <c:pt idx="3">
                  <c:v>Food Costs </c:v>
                </c:pt>
                <c:pt idx="4">
                  <c:v>Activities Costs </c:v>
                </c:pt>
              </c:strCache>
            </c:strRef>
          </c:cat>
          <c:val>
            <c:numRef>
              <c:f>Overview!$G$18:$G$22</c:f>
              <c:numCache>
                <c:formatCode>"$"#,##0</c:formatCode>
                <c:ptCount val="5"/>
                <c:pt idx="0">
                  <c:v>1482.5</c:v>
                </c:pt>
                <c:pt idx="1">
                  <c:v>60</c:v>
                </c:pt>
                <c:pt idx="2">
                  <c:v>38.36</c:v>
                </c:pt>
                <c:pt idx="3">
                  <c:v>144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11-8E4D-8F3C-E54220866A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6666666666666666E-2"/>
          <c:y val="0.27024788568095653"/>
          <c:w val="0.38682349081364831"/>
          <c:h val="0.659411271507728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Total Costs Without Gear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55150721784776902"/>
          <c:y val="0.27296004666083407"/>
          <c:w val="0.36436461067366577"/>
          <c:h val="0.607274351122776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4E-754F-80D3-83856CC629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4E-754F-80D3-83856CC629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4E-754F-80D3-83856CC629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4E-754F-80D3-83856CC629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Overview!$F$19:$F$22</c:f>
              <c:strCache>
                <c:ptCount val="4"/>
                <c:pt idx="0">
                  <c:v>Campsite Costs </c:v>
                </c:pt>
                <c:pt idx="1">
                  <c:v>Transportation Costs </c:v>
                </c:pt>
                <c:pt idx="2">
                  <c:v>Food Costs </c:v>
                </c:pt>
                <c:pt idx="3">
                  <c:v>Activities Costs </c:v>
                </c:pt>
              </c:strCache>
            </c:strRef>
          </c:cat>
          <c:val>
            <c:numRef>
              <c:f>Overview!$G$19:$G$22</c:f>
              <c:numCache>
                <c:formatCode>"$"#,##0</c:formatCode>
                <c:ptCount val="4"/>
                <c:pt idx="0">
                  <c:v>60</c:v>
                </c:pt>
                <c:pt idx="1">
                  <c:v>38.36</c:v>
                </c:pt>
                <c:pt idx="2">
                  <c:v>144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F4E-754F-80D3-83856CC629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6666666666666666E-2"/>
          <c:y val="0.19152340332458442"/>
          <c:w val="0.39237904636920384"/>
          <c:h val="0.737739865850102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183816</xdr:colOff>
      <xdr:row>0</xdr:row>
      <xdr:rowOff>98926</xdr:rowOff>
    </xdr:from>
    <xdr:to>
      <xdr:col>4</xdr:col>
      <xdr:colOff>217237</xdr:colOff>
      <xdr:row>14</xdr:row>
      <xdr:rowOff>34758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B128070-10AC-644E-BD07-CB5B3C3EF6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474580</xdr:colOff>
      <xdr:row>0</xdr:row>
      <xdr:rowOff>93578</xdr:rowOff>
    </xdr:from>
    <xdr:to>
      <xdr:col>7</xdr:col>
      <xdr:colOff>508001</xdr:colOff>
      <xdr:row>14</xdr:row>
      <xdr:rowOff>29410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3C885C7-B17E-BF48-AFFD-8C04E48AFF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mma Wang" id="{2884D19C-19CD-FA47-A61C-84817A25D803}" userId="S::xwang0911@berkeley.edu::3a48d173-ee8d-446b-ae8e-b69eaf114c8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31" dT="2021-08-15T18:27:50.93" personId="{2884D19C-19CD-FA47-A61C-84817A25D803}" id="{CE660DAF-8C16-AC4A-9FFE-4A555C20C7F0}">
    <text xml:space="preserve">Hydration packs pretty expensive 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9" dT="2021-08-14T17:27:41.26" personId="{2884D19C-19CD-FA47-A61C-84817A25D803}" id="{585EA2D2-6C6F-A247-AB85-3E232CA9A758}">
    <text>Assuming it will be an one time expense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E013D-6D90-7A48-A1FA-0E22858CC21A}">
  <dimension ref="B15:H22"/>
  <sheetViews>
    <sheetView showGridLines="0" topLeftCell="E1" zoomScale="190" zoomScaleNormal="190" workbookViewId="0">
      <selection activeCell="F24" sqref="F24"/>
    </sheetView>
  </sheetViews>
  <sheetFormatPr baseColWidth="10" defaultRowHeight="16" x14ac:dyDescent="0.2"/>
  <cols>
    <col min="1" max="1" width="3.1640625" customWidth="1"/>
    <col min="2" max="2" width="34.6640625" customWidth="1"/>
    <col min="3" max="3" width="10.83203125" style="1"/>
    <col min="5" max="5" width="14.5" style="2" customWidth="1"/>
    <col min="6" max="6" width="37.6640625" customWidth="1"/>
  </cols>
  <sheetData>
    <row r="15" spans="6:7" ht="17" thickBot="1" x14ac:dyDescent="0.25"/>
    <row r="16" spans="6:7" s="84" customFormat="1" ht="38" customHeight="1" thickBot="1" x14ac:dyDescent="0.25">
      <c r="F16" s="78" t="s">
        <v>130</v>
      </c>
      <c r="G16" s="79">
        <f xml:space="preserve"> SUM(G18:G22)</f>
        <v>1824.86</v>
      </c>
    </row>
    <row r="17" spans="2:8" ht="16" customHeight="1" x14ac:dyDescent="0.2">
      <c r="B17" s="82" t="s">
        <v>5</v>
      </c>
      <c r="C17" s="83">
        <v>2</v>
      </c>
      <c r="D17" s="86" t="s">
        <v>136</v>
      </c>
      <c r="F17" s="80" t="s">
        <v>135</v>
      </c>
      <c r="G17" s="81">
        <f xml:space="preserve"> SUM(G19:G22)</f>
        <v>342.36</v>
      </c>
    </row>
    <row r="18" spans="2:8" x14ac:dyDescent="0.2">
      <c r="B18" s="85" t="s">
        <v>9</v>
      </c>
      <c r="C18" s="10">
        <v>2</v>
      </c>
      <c r="D18" s="86" t="s">
        <v>136</v>
      </c>
      <c r="F18" s="76" t="s">
        <v>129</v>
      </c>
      <c r="G18" s="11">
        <f xml:space="preserve"> 'Camping Gear Costs'!C2</f>
        <v>1482.5</v>
      </c>
      <c r="H18" s="86" t="s">
        <v>137</v>
      </c>
    </row>
    <row r="19" spans="2:8" x14ac:dyDescent="0.2">
      <c r="B19" s="5" t="s">
        <v>10</v>
      </c>
      <c r="C19" s="10">
        <v>2</v>
      </c>
      <c r="D19" s="86" t="s">
        <v>136</v>
      </c>
      <c r="F19" s="76" t="s">
        <v>131</v>
      </c>
      <c r="G19" s="11">
        <f xml:space="preserve"> 'All Other Costs'!C4</f>
        <v>60</v>
      </c>
      <c r="H19" s="86" t="s">
        <v>138</v>
      </c>
    </row>
    <row r="20" spans="2:8" ht="17" thickBot="1" x14ac:dyDescent="0.25">
      <c r="B20" s="6" t="s">
        <v>39</v>
      </c>
      <c r="C20" s="7">
        <f xml:space="preserve"> SUM(C18:C19)</f>
        <v>4</v>
      </c>
      <c r="F20" s="76" t="s">
        <v>132</v>
      </c>
      <c r="G20" s="11">
        <f xml:space="preserve"> 'All Other Costs'!C23</f>
        <v>38.36</v>
      </c>
      <c r="H20" s="86" t="s">
        <v>138</v>
      </c>
    </row>
    <row r="21" spans="2:8" x14ac:dyDescent="0.2">
      <c r="F21" s="76" t="s">
        <v>133</v>
      </c>
      <c r="G21" s="11">
        <f xml:space="preserve"> 'All Other Costs'!C37</f>
        <v>144</v>
      </c>
      <c r="H21" s="86" t="s">
        <v>138</v>
      </c>
    </row>
    <row r="22" spans="2:8" ht="17" thickBot="1" x14ac:dyDescent="0.25">
      <c r="F22" s="77" t="s">
        <v>134</v>
      </c>
      <c r="G22" s="12">
        <f xml:space="preserve"> 'All Other Costs'!C47</f>
        <v>100</v>
      </c>
      <c r="H22" s="86" t="s">
        <v>138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BD9A4-F609-214B-89CD-D58CB0767E7C}">
  <dimension ref="B1:H66"/>
  <sheetViews>
    <sheetView showGridLines="0" tabSelected="1" topLeftCell="A9" zoomScale="160" zoomScaleNormal="160" workbookViewId="0">
      <pane xSplit="2" topLeftCell="C1" activePane="topRight" state="frozen"/>
      <selection pane="topRight" activeCell="B12" sqref="B12"/>
    </sheetView>
  </sheetViews>
  <sheetFormatPr baseColWidth="10" defaultRowHeight="16" x14ac:dyDescent="0.2"/>
  <cols>
    <col min="1" max="1" width="4.5" style="4" customWidth="1"/>
    <col min="2" max="2" width="35.5" style="4" customWidth="1"/>
    <col min="3" max="3" width="18.5" style="4" customWidth="1"/>
    <col min="4" max="4" width="22.6640625" style="4" customWidth="1"/>
    <col min="5" max="6" width="16.5" style="1" customWidth="1"/>
    <col min="7" max="7" width="21.6640625" style="1" customWidth="1"/>
    <col min="8" max="8" width="23" style="1" customWidth="1"/>
    <col min="9" max="16384" width="10.83203125" style="4"/>
  </cols>
  <sheetData>
    <row r="1" spans="2:8" ht="17" thickBot="1" x14ac:dyDescent="0.25"/>
    <row r="2" spans="2:8" ht="17" thickBot="1" x14ac:dyDescent="0.25">
      <c r="B2" s="29" t="s">
        <v>117</v>
      </c>
      <c r="C2" s="30">
        <f xml:space="preserve"> SUMPRODUCT(G5:G66, H5:H66)</f>
        <v>1482.5</v>
      </c>
    </row>
    <row r="3" spans="2:8" s="1" customFormat="1" ht="17" thickBot="1" x14ac:dyDescent="0.25">
      <c r="G3" s="87" t="s">
        <v>136</v>
      </c>
      <c r="H3" s="87" t="s">
        <v>136</v>
      </c>
    </row>
    <row r="4" spans="2:8" s="3" customFormat="1" ht="34" x14ac:dyDescent="0.2">
      <c r="B4" s="25" t="s">
        <v>0</v>
      </c>
      <c r="C4" s="26" t="s">
        <v>40</v>
      </c>
      <c r="D4" s="26" t="s">
        <v>62</v>
      </c>
      <c r="E4" s="27" t="s">
        <v>118</v>
      </c>
      <c r="F4" s="27" t="s">
        <v>119</v>
      </c>
      <c r="G4" s="27" t="s">
        <v>41</v>
      </c>
      <c r="H4" s="28" t="s">
        <v>114</v>
      </c>
    </row>
    <row r="5" spans="2:8" x14ac:dyDescent="0.2">
      <c r="B5" s="22" t="s">
        <v>42</v>
      </c>
      <c r="C5" s="23" t="s">
        <v>48</v>
      </c>
      <c r="D5" s="23" t="s">
        <v>45</v>
      </c>
      <c r="E5" s="24">
        <v>60</v>
      </c>
      <c r="F5" s="24">
        <v>350</v>
      </c>
      <c r="G5" s="8">
        <v>1</v>
      </c>
      <c r="H5" s="20">
        <f xml:space="preserve"> AVERAGE(E5:F5)</f>
        <v>205</v>
      </c>
    </row>
    <row r="6" spans="2:8" x14ac:dyDescent="0.2">
      <c r="B6" s="22" t="s">
        <v>47</v>
      </c>
      <c r="C6" s="23" t="s">
        <v>48</v>
      </c>
      <c r="D6" s="23" t="s">
        <v>46</v>
      </c>
      <c r="E6" s="24">
        <v>10</v>
      </c>
      <c r="F6" s="24">
        <v>40</v>
      </c>
      <c r="G6" s="8">
        <v>1</v>
      </c>
      <c r="H6" s="20">
        <f t="shared" ref="H6:H66" si="0" xml:space="preserve"> AVERAGE(E6:F6)</f>
        <v>25</v>
      </c>
    </row>
    <row r="7" spans="2:8" x14ac:dyDescent="0.2">
      <c r="B7" s="22" t="s">
        <v>115</v>
      </c>
      <c r="C7" s="23" t="s">
        <v>48</v>
      </c>
      <c r="D7" s="23" t="s">
        <v>46</v>
      </c>
      <c r="E7" s="24">
        <v>10</v>
      </c>
      <c r="F7" s="24">
        <v>30</v>
      </c>
      <c r="G7" s="8">
        <v>1</v>
      </c>
      <c r="H7" s="20">
        <f t="shared" si="0"/>
        <v>20</v>
      </c>
    </row>
    <row r="8" spans="2:8" x14ac:dyDescent="0.2">
      <c r="B8" s="22" t="s">
        <v>106</v>
      </c>
      <c r="C8" s="23" t="s">
        <v>48</v>
      </c>
      <c r="D8" s="23" t="s">
        <v>46</v>
      </c>
      <c r="E8" s="24">
        <v>5</v>
      </c>
      <c r="F8" s="24">
        <v>15</v>
      </c>
      <c r="G8" s="8">
        <v>1</v>
      </c>
      <c r="H8" s="20">
        <f t="shared" si="0"/>
        <v>10</v>
      </c>
    </row>
    <row r="9" spans="2:8" x14ac:dyDescent="0.2">
      <c r="B9" s="22" t="s">
        <v>44</v>
      </c>
      <c r="C9" s="23" t="s">
        <v>49</v>
      </c>
      <c r="D9" s="23" t="s">
        <v>45</v>
      </c>
      <c r="E9" s="24">
        <v>30</v>
      </c>
      <c r="F9" s="24">
        <v>150</v>
      </c>
      <c r="G9" s="8">
        <f xml:space="preserve"> Overview!C20</f>
        <v>4</v>
      </c>
      <c r="H9" s="20">
        <f t="shared" si="0"/>
        <v>90</v>
      </c>
    </row>
    <row r="10" spans="2:8" x14ac:dyDescent="0.2">
      <c r="B10" s="22" t="s">
        <v>43</v>
      </c>
      <c r="C10" s="23" t="s">
        <v>49</v>
      </c>
      <c r="D10" s="23" t="s">
        <v>46</v>
      </c>
      <c r="E10" s="24">
        <v>20</v>
      </c>
      <c r="F10" s="24">
        <v>100</v>
      </c>
      <c r="G10" s="8">
        <f xml:space="preserve"> Overview!C20</f>
        <v>4</v>
      </c>
      <c r="H10" s="20">
        <f t="shared" si="0"/>
        <v>60</v>
      </c>
    </row>
    <row r="11" spans="2:8" x14ac:dyDescent="0.2">
      <c r="B11" s="22" t="s">
        <v>90</v>
      </c>
      <c r="C11" s="23" t="s">
        <v>50</v>
      </c>
      <c r="D11" s="23" t="s">
        <v>45</v>
      </c>
      <c r="E11" s="24">
        <v>5</v>
      </c>
      <c r="F11" s="24">
        <v>15</v>
      </c>
      <c r="G11" s="8">
        <f xml:space="preserve"> Overview!C20</f>
        <v>4</v>
      </c>
      <c r="H11" s="20">
        <f t="shared" si="0"/>
        <v>10</v>
      </c>
    </row>
    <row r="12" spans="2:8" x14ac:dyDescent="0.2">
      <c r="B12" s="22" t="s">
        <v>120</v>
      </c>
      <c r="C12" s="23" t="s">
        <v>50</v>
      </c>
      <c r="D12" s="23" t="s">
        <v>45</v>
      </c>
      <c r="E12" s="24">
        <v>15</v>
      </c>
      <c r="F12" s="24">
        <v>50</v>
      </c>
      <c r="G12" s="8">
        <v>1</v>
      </c>
      <c r="H12" s="20">
        <f t="shared" si="0"/>
        <v>32.5</v>
      </c>
    </row>
    <row r="13" spans="2:8" x14ac:dyDescent="0.2">
      <c r="B13" s="22" t="s">
        <v>51</v>
      </c>
      <c r="C13" s="23" t="s">
        <v>50</v>
      </c>
      <c r="D13" s="23" t="s">
        <v>46</v>
      </c>
      <c r="E13" s="24">
        <v>15</v>
      </c>
      <c r="F13" s="24">
        <v>40</v>
      </c>
      <c r="G13" s="8">
        <v>1</v>
      </c>
      <c r="H13" s="20">
        <f t="shared" si="0"/>
        <v>27.5</v>
      </c>
    </row>
    <row r="14" spans="2:8" x14ac:dyDescent="0.2">
      <c r="B14" s="22" t="s">
        <v>96</v>
      </c>
      <c r="C14" s="23" t="s">
        <v>94</v>
      </c>
      <c r="D14" s="23" t="s">
        <v>97</v>
      </c>
      <c r="E14" s="24">
        <v>10</v>
      </c>
      <c r="F14" s="24">
        <v>25</v>
      </c>
      <c r="G14" s="8">
        <v>1</v>
      </c>
      <c r="H14" s="20">
        <f t="shared" si="0"/>
        <v>17.5</v>
      </c>
    </row>
    <row r="15" spans="2:8" x14ac:dyDescent="0.2">
      <c r="B15" s="22" t="s">
        <v>93</v>
      </c>
      <c r="C15" s="23" t="s">
        <v>94</v>
      </c>
      <c r="D15" s="23" t="s">
        <v>46</v>
      </c>
      <c r="E15" s="24">
        <v>30</v>
      </c>
      <c r="F15" s="24">
        <v>120</v>
      </c>
      <c r="G15" s="8">
        <v>1</v>
      </c>
      <c r="H15" s="20">
        <f t="shared" si="0"/>
        <v>75</v>
      </c>
    </row>
    <row r="16" spans="2:8" x14ac:dyDescent="0.2">
      <c r="B16" s="22" t="s">
        <v>98</v>
      </c>
      <c r="C16" s="23" t="s">
        <v>94</v>
      </c>
      <c r="D16" s="23" t="s">
        <v>46</v>
      </c>
      <c r="E16" s="24">
        <v>10</v>
      </c>
      <c r="F16" s="24">
        <v>30</v>
      </c>
      <c r="G16" s="8">
        <v>1</v>
      </c>
      <c r="H16" s="20">
        <f t="shared" si="0"/>
        <v>20</v>
      </c>
    </row>
    <row r="17" spans="2:8" x14ac:dyDescent="0.2">
      <c r="B17" s="22" t="s">
        <v>140</v>
      </c>
      <c r="C17" s="23" t="s">
        <v>94</v>
      </c>
      <c r="D17" s="23" t="s">
        <v>46</v>
      </c>
      <c r="E17" s="24">
        <v>20</v>
      </c>
      <c r="F17" s="24">
        <v>50</v>
      </c>
      <c r="G17" s="8">
        <v>1</v>
      </c>
      <c r="H17" s="20">
        <f t="shared" si="0"/>
        <v>35</v>
      </c>
    </row>
    <row r="18" spans="2:8" x14ac:dyDescent="0.2">
      <c r="B18" s="22" t="s">
        <v>101</v>
      </c>
      <c r="C18" s="23" t="s">
        <v>94</v>
      </c>
      <c r="D18" s="23" t="s">
        <v>46</v>
      </c>
      <c r="E18" s="24">
        <v>20</v>
      </c>
      <c r="F18" s="24">
        <v>50</v>
      </c>
      <c r="G18" s="8">
        <v>1</v>
      </c>
      <c r="H18" s="20">
        <f t="shared" si="0"/>
        <v>35</v>
      </c>
    </row>
    <row r="19" spans="2:8" x14ac:dyDescent="0.2">
      <c r="B19" s="22" t="s">
        <v>102</v>
      </c>
      <c r="C19" s="23" t="s">
        <v>94</v>
      </c>
      <c r="D19" s="23" t="s">
        <v>46</v>
      </c>
      <c r="E19" s="24">
        <v>10</v>
      </c>
      <c r="F19" s="24">
        <v>25</v>
      </c>
      <c r="G19" s="8">
        <v>1</v>
      </c>
      <c r="H19" s="20">
        <f t="shared" si="0"/>
        <v>17.5</v>
      </c>
    </row>
    <row r="20" spans="2:8" x14ac:dyDescent="0.2">
      <c r="B20" s="22" t="s">
        <v>65</v>
      </c>
      <c r="C20" s="23" t="s">
        <v>52</v>
      </c>
      <c r="D20" s="23" t="s">
        <v>45</v>
      </c>
      <c r="E20" s="24">
        <v>20</v>
      </c>
      <c r="F20" s="24">
        <v>50</v>
      </c>
      <c r="G20" s="8">
        <f xml:space="preserve"> Overview!C18</f>
        <v>2</v>
      </c>
      <c r="H20" s="20">
        <f t="shared" si="0"/>
        <v>35</v>
      </c>
    </row>
    <row r="21" spans="2:8" x14ac:dyDescent="0.2">
      <c r="B21" s="22" t="s">
        <v>66</v>
      </c>
      <c r="C21" s="23" t="s">
        <v>52</v>
      </c>
      <c r="D21" s="23" t="s">
        <v>45</v>
      </c>
      <c r="E21" s="24">
        <v>10</v>
      </c>
      <c r="F21" s="24">
        <v>30</v>
      </c>
      <c r="G21" s="8">
        <f xml:space="preserve"> Overview!C19</f>
        <v>2</v>
      </c>
      <c r="H21" s="20">
        <f t="shared" si="0"/>
        <v>20</v>
      </c>
    </row>
    <row r="22" spans="2:8" x14ac:dyDescent="0.2">
      <c r="B22" s="22" t="s">
        <v>53</v>
      </c>
      <c r="C22" s="23" t="s">
        <v>52</v>
      </c>
      <c r="D22" s="23" t="s">
        <v>46</v>
      </c>
      <c r="E22" s="24">
        <v>10</v>
      </c>
      <c r="F22" s="24">
        <v>25</v>
      </c>
      <c r="G22" s="8">
        <f xml:space="preserve"> Overview!C18</f>
        <v>2</v>
      </c>
      <c r="H22" s="20">
        <f t="shared" si="0"/>
        <v>17.5</v>
      </c>
    </row>
    <row r="23" spans="2:8" x14ac:dyDescent="0.2">
      <c r="B23" s="22" t="s">
        <v>54</v>
      </c>
      <c r="C23" s="23" t="s">
        <v>52</v>
      </c>
      <c r="D23" s="23" t="s">
        <v>46</v>
      </c>
      <c r="E23" s="24">
        <v>5</v>
      </c>
      <c r="F23" s="24">
        <v>20</v>
      </c>
      <c r="G23" s="8">
        <f xml:space="preserve"> Overview!C19</f>
        <v>2</v>
      </c>
      <c r="H23" s="20">
        <f t="shared" si="0"/>
        <v>12.5</v>
      </c>
    </row>
    <row r="24" spans="2:8" x14ac:dyDescent="0.2">
      <c r="B24" s="22" t="s">
        <v>78</v>
      </c>
      <c r="C24" s="23" t="s">
        <v>56</v>
      </c>
      <c r="D24" s="23" t="s">
        <v>45</v>
      </c>
      <c r="E24" s="24">
        <v>5</v>
      </c>
      <c r="F24" s="24">
        <v>15</v>
      </c>
      <c r="G24" s="8">
        <v>1</v>
      </c>
      <c r="H24" s="20">
        <f t="shared" si="0"/>
        <v>10</v>
      </c>
    </row>
    <row r="25" spans="2:8" x14ac:dyDescent="0.2">
      <c r="B25" s="22" t="s">
        <v>79</v>
      </c>
      <c r="C25" s="23" t="s">
        <v>56</v>
      </c>
      <c r="D25" s="23" t="s">
        <v>46</v>
      </c>
      <c r="E25" s="24">
        <v>5</v>
      </c>
      <c r="F25" s="24">
        <v>25</v>
      </c>
      <c r="G25" s="8">
        <v>1</v>
      </c>
      <c r="H25" s="20">
        <f t="shared" si="0"/>
        <v>15</v>
      </c>
    </row>
    <row r="26" spans="2:8" x14ac:dyDescent="0.2">
      <c r="B26" s="22" t="s">
        <v>116</v>
      </c>
      <c r="C26" s="23" t="s">
        <v>56</v>
      </c>
      <c r="D26" s="23" t="s">
        <v>46</v>
      </c>
      <c r="E26" s="24">
        <v>5</v>
      </c>
      <c r="F26" s="24">
        <v>15</v>
      </c>
      <c r="G26" s="8">
        <v>1</v>
      </c>
      <c r="H26" s="20">
        <f t="shared" si="0"/>
        <v>10</v>
      </c>
    </row>
    <row r="27" spans="2:8" x14ac:dyDescent="0.2">
      <c r="B27" s="22" t="s">
        <v>80</v>
      </c>
      <c r="C27" s="23" t="s">
        <v>56</v>
      </c>
      <c r="D27" s="23" t="s">
        <v>46</v>
      </c>
      <c r="E27" s="24">
        <v>10</v>
      </c>
      <c r="F27" s="24">
        <v>20</v>
      </c>
      <c r="G27" s="8">
        <f xml:space="preserve"> Overview!C20</f>
        <v>4</v>
      </c>
      <c r="H27" s="20">
        <f t="shared" si="0"/>
        <v>15</v>
      </c>
    </row>
    <row r="28" spans="2:8" x14ac:dyDescent="0.2">
      <c r="B28" s="22" t="s">
        <v>84</v>
      </c>
      <c r="C28" s="23" t="s">
        <v>85</v>
      </c>
      <c r="D28" s="23" t="s">
        <v>45</v>
      </c>
      <c r="E28" s="24">
        <v>10</v>
      </c>
      <c r="F28" s="24">
        <v>40</v>
      </c>
      <c r="G28" s="8">
        <v>1</v>
      </c>
      <c r="H28" s="20">
        <f t="shared" si="0"/>
        <v>25</v>
      </c>
    </row>
    <row r="29" spans="2:8" x14ac:dyDescent="0.2">
      <c r="B29" s="22" t="s">
        <v>121</v>
      </c>
      <c r="C29" s="23" t="s">
        <v>86</v>
      </c>
      <c r="D29" s="23" t="s">
        <v>46</v>
      </c>
      <c r="E29" s="24">
        <v>10</v>
      </c>
      <c r="F29" s="24">
        <v>20</v>
      </c>
      <c r="G29" s="8">
        <v>1</v>
      </c>
      <c r="H29" s="20">
        <f t="shared" si="0"/>
        <v>15</v>
      </c>
    </row>
    <row r="30" spans="2:8" x14ac:dyDescent="0.2">
      <c r="B30" s="22" t="s">
        <v>87</v>
      </c>
      <c r="C30" s="23" t="s">
        <v>86</v>
      </c>
      <c r="D30" s="23" t="s">
        <v>46</v>
      </c>
      <c r="E30" s="24">
        <v>10</v>
      </c>
      <c r="F30" s="24">
        <v>25</v>
      </c>
      <c r="G30" s="8">
        <v>1</v>
      </c>
      <c r="H30" s="20">
        <f t="shared" si="0"/>
        <v>17.5</v>
      </c>
    </row>
    <row r="31" spans="2:8" x14ac:dyDescent="0.2">
      <c r="B31" s="90" t="s">
        <v>77</v>
      </c>
      <c r="C31" s="91" t="s">
        <v>56</v>
      </c>
      <c r="D31" s="91" t="s">
        <v>76</v>
      </c>
      <c r="E31" s="92">
        <v>5</v>
      </c>
      <c r="F31" s="92">
        <v>70</v>
      </c>
      <c r="G31" s="8">
        <v>0</v>
      </c>
      <c r="H31" s="20">
        <f xml:space="preserve"> AVERAGE(E31:F31)</f>
        <v>37.5</v>
      </c>
    </row>
    <row r="32" spans="2:8" x14ac:dyDescent="0.2">
      <c r="B32" s="14" t="s">
        <v>57</v>
      </c>
      <c r="C32" s="13" t="s">
        <v>52</v>
      </c>
      <c r="D32" s="13" t="s">
        <v>76</v>
      </c>
      <c r="E32" s="18">
        <v>10</v>
      </c>
      <c r="F32" s="18">
        <v>35</v>
      </c>
      <c r="G32" s="8">
        <v>0</v>
      </c>
      <c r="H32" s="20">
        <f t="shared" si="0"/>
        <v>22.5</v>
      </c>
    </row>
    <row r="33" spans="2:8" x14ac:dyDescent="0.2">
      <c r="B33" s="14" t="s">
        <v>72</v>
      </c>
      <c r="C33" s="13" t="s">
        <v>52</v>
      </c>
      <c r="D33" s="13" t="s">
        <v>76</v>
      </c>
      <c r="E33" s="18">
        <v>25</v>
      </c>
      <c r="F33" s="18">
        <v>100</v>
      </c>
      <c r="G33" s="8">
        <v>0</v>
      </c>
      <c r="H33" s="20">
        <f t="shared" si="0"/>
        <v>62.5</v>
      </c>
    </row>
    <row r="34" spans="2:8" x14ac:dyDescent="0.2">
      <c r="B34" s="14" t="s">
        <v>73</v>
      </c>
      <c r="C34" s="13" t="s">
        <v>52</v>
      </c>
      <c r="D34" s="13" t="s">
        <v>76</v>
      </c>
      <c r="E34" s="18">
        <v>15</v>
      </c>
      <c r="F34" s="18">
        <v>70</v>
      </c>
      <c r="G34" s="8">
        <v>0</v>
      </c>
      <c r="H34" s="20">
        <f t="shared" si="0"/>
        <v>42.5</v>
      </c>
    </row>
    <row r="35" spans="2:8" x14ac:dyDescent="0.2">
      <c r="B35" s="14" t="s">
        <v>70</v>
      </c>
      <c r="C35" s="13" t="s">
        <v>52</v>
      </c>
      <c r="D35" s="13" t="s">
        <v>76</v>
      </c>
      <c r="E35" s="18">
        <v>15</v>
      </c>
      <c r="F35" s="18">
        <v>40</v>
      </c>
      <c r="G35" s="8">
        <v>0</v>
      </c>
      <c r="H35" s="20">
        <f t="shared" si="0"/>
        <v>27.5</v>
      </c>
    </row>
    <row r="36" spans="2:8" x14ac:dyDescent="0.2">
      <c r="B36" s="14" t="s">
        <v>71</v>
      </c>
      <c r="C36" s="13" t="s">
        <v>52</v>
      </c>
      <c r="D36" s="13" t="s">
        <v>76</v>
      </c>
      <c r="E36" s="18">
        <v>20</v>
      </c>
      <c r="F36" s="18">
        <v>50</v>
      </c>
      <c r="G36" s="8">
        <v>0</v>
      </c>
      <c r="H36" s="20">
        <f t="shared" si="0"/>
        <v>35</v>
      </c>
    </row>
    <row r="37" spans="2:8" x14ac:dyDescent="0.2">
      <c r="B37" s="14" t="s">
        <v>74</v>
      </c>
      <c r="C37" s="13" t="s">
        <v>52</v>
      </c>
      <c r="D37" s="13" t="s">
        <v>76</v>
      </c>
      <c r="E37" s="18">
        <v>7</v>
      </c>
      <c r="F37" s="18">
        <v>35</v>
      </c>
      <c r="G37" s="8">
        <v>0</v>
      </c>
      <c r="H37" s="20">
        <f t="shared" si="0"/>
        <v>21</v>
      </c>
    </row>
    <row r="38" spans="2:8" x14ac:dyDescent="0.2">
      <c r="B38" s="14" t="s">
        <v>88</v>
      </c>
      <c r="C38" s="13" t="s">
        <v>92</v>
      </c>
      <c r="D38" s="13" t="s">
        <v>76</v>
      </c>
      <c r="E38" s="18">
        <v>25</v>
      </c>
      <c r="F38" s="18">
        <v>60</v>
      </c>
      <c r="G38" s="8">
        <v>0</v>
      </c>
      <c r="H38" s="20">
        <f t="shared" si="0"/>
        <v>42.5</v>
      </c>
    </row>
    <row r="39" spans="2:8" x14ac:dyDescent="0.2">
      <c r="B39" s="14" t="s">
        <v>89</v>
      </c>
      <c r="C39" s="13" t="s">
        <v>92</v>
      </c>
      <c r="D39" s="13" t="s">
        <v>76</v>
      </c>
      <c r="E39" s="18">
        <v>30</v>
      </c>
      <c r="F39" s="18">
        <v>70</v>
      </c>
      <c r="G39" s="8">
        <v>0</v>
      </c>
      <c r="H39" s="20">
        <f t="shared" si="0"/>
        <v>50</v>
      </c>
    </row>
    <row r="40" spans="2:8" x14ac:dyDescent="0.2">
      <c r="B40" s="14" t="s">
        <v>91</v>
      </c>
      <c r="C40" s="13" t="s">
        <v>92</v>
      </c>
      <c r="D40" s="13" t="s">
        <v>76</v>
      </c>
      <c r="E40" s="18">
        <v>20</v>
      </c>
      <c r="F40" s="18">
        <v>60</v>
      </c>
      <c r="G40" s="8">
        <v>0</v>
      </c>
      <c r="H40" s="20">
        <f t="shared" si="0"/>
        <v>40</v>
      </c>
    </row>
    <row r="41" spans="2:8" x14ac:dyDescent="0.2">
      <c r="B41" s="14" t="s">
        <v>95</v>
      </c>
      <c r="C41" s="13" t="s">
        <v>94</v>
      </c>
      <c r="D41" s="13" t="s">
        <v>76</v>
      </c>
      <c r="E41" s="18">
        <v>50</v>
      </c>
      <c r="F41" s="18">
        <v>200</v>
      </c>
      <c r="G41" s="8">
        <v>0</v>
      </c>
      <c r="H41" s="20">
        <f t="shared" si="0"/>
        <v>125</v>
      </c>
    </row>
    <row r="42" spans="2:8" x14ac:dyDescent="0.2">
      <c r="B42" s="14" t="s">
        <v>99</v>
      </c>
      <c r="C42" s="13" t="s">
        <v>94</v>
      </c>
      <c r="D42" s="13" t="s">
        <v>76</v>
      </c>
      <c r="E42" s="18">
        <v>30</v>
      </c>
      <c r="F42" s="18">
        <v>100</v>
      </c>
      <c r="G42" s="8">
        <v>0</v>
      </c>
      <c r="H42" s="20">
        <f t="shared" si="0"/>
        <v>65</v>
      </c>
    </row>
    <row r="43" spans="2:8" x14ac:dyDescent="0.2">
      <c r="B43" s="14" t="s">
        <v>122</v>
      </c>
      <c r="C43" s="13" t="s">
        <v>94</v>
      </c>
      <c r="D43" s="13" t="s">
        <v>76</v>
      </c>
      <c r="E43" s="18">
        <v>10</v>
      </c>
      <c r="F43" s="18">
        <v>20</v>
      </c>
      <c r="G43" s="8">
        <v>0</v>
      </c>
      <c r="H43" s="20">
        <f t="shared" si="0"/>
        <v>15</v>
      </c>
    </row>
    <row r="44" spans="2:8" x14ac:dyDescent="0.2">
      <c r="B44" s="14" t="s">
        <v>103</v>
      </c>
      <c r="C44" s="13" t="s">
        <v>94</v>
      </c>
      <c r="D44" s="13" t="s">
        <v>76</v>
      </c>
      <c r="E44" s="18">
        <v>40</v>
      </c>
      <c r="F44" s="18">
        <v>80</v>
      </c>
      <c r="G44" s="8">
        <v>0</v>
      </c>
      <c r="H44" s="20">
        <f t="shared" si="0"/>
        <v>60</v>
      </c>
    </row>
    <row r="45" spans="2:8" x14ac:dyDescent="0.2">
      <c r="B45" s="14" t="s">
        <v>104</v>
      </c>
      <c r="C45" s="13" t="s">
        <v>94</v>
      </c>
      <c r="D45" s="13" t="s">
        <v>76</v>
      </c>
      <c r="E45" s="18">
        <v>10</v>
      </c>
      <c r="F45" s="18">
        <v>20</v>
      </c>
      <c r="G45" s="8">
        <v>0</v>
      </c>
      <c r="H45" s="20">
        <f t="shared" si="0"/>
        <v>15</v>
      </c>
    </row>
    <row r="46" spans="2:8" x14ac:dyDescent="0.2">
      <c r="B46" s="14" t="s">
        <v>105</v>
      </c>
      <c r="C46" s="13" t="s">
        <v>94</v>
      </c>
      <c r="D46" s="13" t="s">
        <v>76</v>
      </c>
      <c r="E46" s="18">
        <v>10</v>
      </c>
      <c r="F46" s="18">
        <v>25</v>
      </c>
      <c r="G46" s="8">
        <v>0</v>
      </c>
      <c r="H46" s="20">
        <f t="shared" si="0"/>
        <v>17.5</v>
      </c>
    </row>
    <row r="47" spans="2:8" x14ac:dyDescent="0.2">
      <c r="B47" s="14" t="s">
        <v>107</v>
      </c>
      <c r="C47" s="13" t="s">
        <v>108</v>
      </c>
      <c r="D47" s="13" t="s">
        <v>76</v>
      </c>
      <c r="E47" s="18">
        <v>15</v>
      </c>
      <c r="F47" s="18">
        <v>35</v>
      </c>
      <c r="G47" s="8">
        <v>0</v>
      </c>
      <c r="H47" s="20">
        <f t="shared" si="0"/>
        <v>25</v>
      </c>
    </row>
    <row r="48" spans="2:8" x14ac:dyDescent="0.2">
      <c r="B48" s="14" t="s">
        <v>109</v>
      </c>
      <c r="C48" s="13" t="s">
        <v>108</v>
      </c>
      <c r="D48" s="13" t="s">
        <v>76</v>
      </c>
      <c r="E48" s="18">
        <v>50</v>
      </c>
      <c r="F48" s="18">
        <v>150</v>
      </c>
      <c r="G48" s="8">
        <v>0</v>
      </c>
      <c r="H48" s="20">
        <f t="shared" si="0"/>
        <v>100</v>
      </c>
    </row>
    <row r="49" spans="2:8" x14ac:dyDescent="0.2">
      <c r="B49" s="14" t="s">
        <v>110</v>
      </c>
      <c r="C49" s="13" t="s">
        <v>108</v>
      </c>
      <c r="D49" s="13" t="s">
        <v>76</v>
      </c>
      <c r="E49" s="18">
        <v>10</v>
      </c>
      <c r="F49" s="18">
        <v>20</v>
      </c>
      <c r="G49" s="8">
        <v>0</v>
      </c>
      <c r="H49" s="20">
        <f t="shared" si="0"/>
        <v>15</v>
      </c>
    </row>
    <row r="50" spans="2:8" x14ac:dyDescent="0.2">
      <c r="B50" s="14" t="s">
        <v>111</v>
      </c>
      <c r="C50" s="13" t="s">
        <v>48</v>
      </c>
      <c r="D50" s="13" t="s">
        <v>76</v>
      </c>
      <c r="E50" s="18">
        <v>25</v>
      </c>
      <c r="F50" s="18">
        <v>100</v>
      </c>
      <c r="G50" s="8">
        <v>0</v>
      </c>
      <c r="H50" s="20">
        <f t="shared" si="0"/>
        <v>62.5</v>
      </c>
    </row>
    <row r="51" spans="2:8" x14ac:dyDescent="0.2">
      <c r="B51" s="14" t="s">
        <v>112</v>
      </c>
      <c r="C51" s="13" t="s">
        <v>48</v>
      </c>
      <c r="D51" s="13" t="s">
        <v>76</v>
      </c>
      <c r="E51" s="18">
        <v>35</v>
      </c>
      <c r="F51" s="18">
        <v>100</v>
      </c>
      <c r="G51" s="8">
        <v>0</v>
      </c>
      <c r="H51" s="20">
        <f t="shared" si="0"/>
        <v>67.5</v>
      </c>
    </row>
    <row r="52" spans="2:8" x14ac:dyDescent="0.2">
      <c r="B52" s="14" t="s">
        <v>113</v>
      </c>
      <c r="C52" s="13" t="s">
        <v>48</v>
      </c>
      <c r="D52" s="13" t="s">
        <v>76</v>
      </c>
      <c r="E52" s="18">
        <v>100</v>
      </c>
      <c r="F52" s="18">
        <v>200</v>
      </c>
      <c r="G52" s="8">
        <v>0</v>
      </c>
      <c r="H52" s="20">
        <f t="shared" si="0"/>
        <v>150</v>
      </c>
    </row>
    <row r="53" spans="2:8" x14ac:dyDescent="0.2">
      <c r="B53" s="14" t="s">
        <v>81</v>
      </c>
      <c r="C53" s="13" t="s">
        <v>56</v>
      </c>
      <c r="D53" s="13" t="s">
        <v>82</v>
      </c>
      <c r="E53" s="18">
        <v>20</v>
      </c>
      <c r="F53" s="18">
        <v>50</v>
      </c>
      <c r="G53" s="8">
        <v>0</v>
      </c>
      <c r="H53" s="20">
        <f t="shared" si="0"/>
        <v>35</v>
      </c>
    </row>
    <row r="54" spans="2:8" x14ac:dyDescent="0.2">
      <c r="B54" s="14" t="s">
        <v>83</v>
      </c>
      <c r="C54" s="13" t="s">
        <v>56</v>
      </c>
      <c r="D54" s="13" t="s">
        <v>82</v>
      </c>
      <c r="E54" s="18">
        <v>20</v>
      </c>
      <c r="F54" s="18">
        <v>40</v>
      </c>
      <c r="G54" s="8">
        <v>0</v>
      </c>
      <c r="H54" s="20">
        <f t="shared" si="0"/>
        <v>30</v>
      </c>
    </row>
    <row r="55" spans="2:8" ht="17" x14ac:dyDescent="0.2">
      <c r="B55" s="15" t="s">
        <v>123</v>
      </c>
      <c r="C55" s="13" t="s">
        <v>52</v>
      </c>
      <c r="D55" s="13" t="s">
        <v>124</v>
      </c>
      <c r="E55" s="18">
        <v>20</v>
      </c>
      <c r="F55" s="18">
        <v>50</v>
      </c>
      <c r="G55" s="8">
        <v>0</v>
      </c>
      <c r="H55" s="20">
        <f xml:space="preserve"> AVERAGE(E55:F55)</f>
        <v>35</v>
      </c>
    </row>
    <row r="56" spans="2:8" x14ac:dyDescent="0.2">
      <c r="B56" s="14" t="s">
        <v>55</v>
      </c>
      <c r="C56" s="13" t="s">
        <v>56</v>
      </c>
      <c r="D56" s="13" t="s">
        <v>75</v>
      </c>
      <c r="E56" s="18">
        <v>20</v>
      </c>
      <c r="F56" s="18">
        <v>40</v>
      </c>
      <c r="G56" s="8">
        <v>0</v>
      </c>
      <c r="H56" s="20">
        <f t="shared" si="0"/>
        <v>30</v>
      </c>
    </row>
    <row r="57" spans="2:8" x14ac:dyDescent="0.2">
      <c r="B57" s="14" t="s">
        <v>58</v>
      </c>
      <c r="C57" s="13" t="s">
        <v>52</v>
      </c>
      <c r="D57" s="13" t="s">
        <v>75</v>
      </c>
      <c r="E57" s="18">
        <v>15</v>
      </c>
      <c r="F57" s="18">
        <v>50</v>
      </c>
      <c r="G57" s="8">
        <v>0</v>
      </c>
      <c r="H57" s="20">
        <f t="shared" si="0"/>
        <v>32.5</v>
      </c>
    </row>
    <row r="58" spans="2:8" x14ac:dyDescent="0.2">
      <c r="B58" s="14" t="s">
        <v>59</v>
      </c>
      <c r="C58" s="13" t="s">
        <v>52</v>
      </c>
      <c r="D58" s="13" t="s">
        <v>75</v>
      </c>
      <c r="E58" s="18">
        <v>15</v>
      </c>
      <c r="F58" s="18">
        <v>25</v>
      </c>
      <c r="G58" s="8">
        <v>0</v>
      </c>
      <c r="H58" s="20">
        <f t="shared" si="0"/>
        <v>20</v>
      </c>
    </row>
    <row r="59" spans="2:8" x14ac:dyDescent="0.2">
      <c r="B59" s="14" t="s">
        <v>60</v>
      </c>
      <c r="C59" s="13" t="s">
        <v>52</v>
      </c>
      <c r="D59" s="13" t="s">
        <v>75</v>
      </c>
      <c r="E59" s="18">
        <v>30</v>
      </c>
      <c r="F59" s="18">
        <v>150</v>
      </c>
      <c r="G59" s="8">
        <v>0</v>
      </c>
      <c r="H59" s="20">
        <f t="shared" si="0"/>
        <v>90</v>
      </c>
    </row>
    <row r="60" spans="2:8" x14ac:dyDescent="0.2">
      <c r="B60" s="14" t="s">
        <v>61</v>
      </c>
      <c r="C60" s="13" t="s">
        <v>52</v>
      </c>
      <c r="D60" s="13" t="s">
        <v>75</v>
      </c>
      <c r="E60" s="18">
        <v>30</v>
      </c>
      <c r="F60" s="18">
        <v>50</v>
      </c>
      <c r="G60" s="8">
        <v>0</v>
      </c>
      <c r="H60" s="20">
        <f t="shared" si="0"/>
        <v>40</v>
      </c>
    </row>
    <row r="61" spans="2:8" x14ac:dyDescent="0.2">
      <c r="B61" s="14" t="s">
        <v>63</v>
      </c>
      <c r="C61" s="13" t="s">
        <v>52</v>
      </c>
      <c r="D61" s="13" t="s">
        <v>75</v>
      </c>
      <c r="E61" s="18">
        <v>20</v>
      </c>
      <c r="F61" s="18">
        <v>150</v>
      </c>
      <c r="G61" s="8">
        <v>0</v>
      </c>
      <c r="H61" s="20">
        <f t="shared" si="0"/>
        <v>85</v>
      </c>
    </row>
    <row r="62" spans="2:8" x14ac:dyDescent="0.2">
      <c r="B62" s="14" t="s">
        <v>64</v>
      </c>
      <c r="C62" s="13" t="s">
        <v>52</v>
      </c>
      <c r="D62" s="13" t="s">
        <v>75</v>
      </c>
      <c r="E62" s="18">
        <v>20</v>
      </c>
      <c r="F62" s="18">
        <v>40</v>
      </c>
      <c r="G62" s="8">
        <v>0</v>
      </c>
      <c r="H62" s="20">
        <f t="shared" si="0"/>
        <v>30</v>
      </c>
    </row>
    <row r="63" spans="2:8" x14ac:dyDescent="0.2">
      <c r="B63" s="14" t="s">
        <v>67</v>
      </c>
      <c r="C63" s="13" t="s">
        <v>52</v>
      </c>
      <c r="D63" s="13" t="s">
        <v>75</v>
      </c>
      <c r="E63" s="18">
        <v>10</v>
      </c>
      <c r="F63" s="18">
        <v>30</v>
      </c>
      <c r="G63" s="8">
        <v>0</v>
      </c>
      <c r="H63" s="20">
        <f t="shared" si="0"/>
        <v>20</v>
      </c>
    </row>
    <row r="64" spans="2:8" x14ac:dyDescent="0.2">
      <c r="B64" s="14" t="s">
        <v>68</v>
      </c>
      <c r="C64" s="13" t="s">
        <v>52</v>
      </c>
      <c r="D64" s="13" t="s">
        <v>75</v>
      </c>
      <c r="E64" s="18">
        <v>10</v>
      </c>
      <c r="F64" s="18">
        <v>20</v>
      </c>
      <c r="G64" s="8">
        <v>0</v>
      </c>
      <c r="H64" s="20">
        <f t="shared" si="0"/>
        <v>15</v>
      </c>
    </row>
    <row r="65" spans="2:8" x14ac:dyDescent="0.2">
      <c r="B65" s="14" t="s">
        <v>69</v>
      </c>
      <c r="C65" s="13" t="s">
        <v>52</v>
      </c>
      <c r="D65" s="13" t="s">
        <v>75</v>
      </c>
      <c r="E65" s="18">
        <v>5</v>
      </c>
      <c r="F65" s="18">
        <v>20</v>
      </c>
      <c r="G65" s="8">
        <v>0</v>
      </c>
      <c r="H65" s="20">
        <f t="shared" si="0"/>
        <v>12.5</v>
      </c>
    </row>
    <row r="66" spans="2:8" ht="17" thickBot="1" x14ac:dyDescent="0.25">
      <c r="B66" s="16" t="s">
        <v>100</v>
      </c>
      <c r="C66" s="17" t="s">
        <v>94</v>
      </c>
      <c r="D66" s="17" t="s">
        <v>75</v>
      </c>
      <c r="E66" s="19">
        <v>30</v>
      </c>
      <c r="F66" s="19">
        <v>80</v>
      </c>
      <c r="G66" s="9">
        <v>0</v>
      </c>
      <c r="H66" s="21">
        <f t="shared" si="0"/>
        <v>55</v>
      </c>
    </row>
  </sheetData>
  <autoFilter ref="B4:H4" xr:uid="{4D19C654-2B0F-5141-90D9-0E3DF801520D}"/>
  <sortState xmlns:xlrd2="http://schemas.microsoft.com/office/spreadsheetml/2017/richdata2" ref="B5:H66">
    <sortCondition ref="D5:D66"/>
  </sortState>
  <pageMargins left="0.7" right="0.7" top="0.75" bottom="0.75" header="0.3" footer="0.3"/>
  <pageSetup orientation="portrait" horizontalDpi="0" verticalDpi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B3A80-9A6E-D147-BFD0-D35C278785B2}">
  <dimension ref="A1:AD66"/>
  <sheetViews>
    <sheetView showGridLines="0" topLeftCell="B32" zoomScale="200" zoomScaleNormal="200" workbookViewId="0">
      <selection activeCell="B12" sqref="B12"/>
    </sheetView>
  </sheetViews>
  <sheetFormatPr baseColWidth="10" defaultRowHeight="19" x14ac:dyDescent="0.25"/>
  <cols>
    <col min="1" max="1" width="4" style="31" customWidth="1"/>
    <col min="2" max="2" width="35.33203125" style="31" customWidth="1"/>
    <col min="3" max="3" width="24" style="31" customWidth="1"/>
    <col min="4" max="4" width="21" style="31" customWidth="1"/>
    <col min="5" max="5" width="16" style="31" customWidth="1"/>
    <col min="6" max="6" width="33.5" style="31" customWidth="1"/>
    <col min="7" max="7" width="14.1640625" style="31" customWidth="1"/>
    <col min="8" max="9" width="29.6640625" style="31" customWidth="1"/>
    <col min="10" max="16384" width="10.83203125" style="31"/>
  </cols>
  <sheetData>
    <row r="1" spans="2:7" ht="8" customHeight="1" x14ac:dyDescent="0.25"/>
    <row r="2" spans="2:7" s="88" customFormat="1" ht="24" x14ac:dyDescent="0.3">
      <c r="B2" s="89" t="s">
        <v>139</v>
      </c>
    </row>
    <row r="3" spans="2:7" ht="15" customHeight="1" thickBot="1" x14ac:dyDescent="0.3"/>
    <row r="4" spans="2:7" ht="20" thickBot="1" x14ac:dyDescent="0.3">
      <c r="B4" s="32" t="s">
        <v>125</v>
      </c>
      <c r="C4" s="33">
        <f xml:space="preserve"> SUMPRODUCT(C7:C10, D7:D10)</f>
        <v>60</v>
      </c>
      <c r="F4" s="34"/>
      <c r="G4" s="34"/>
    </row>
    <row r="5" spans="2:7" ht="20" thickBot="1" x14ac:dyDescent="0.3">
      <c r="F5" s="34"/>
      <c r="G5" s="34"/>
    </row>
    <row r="6" spans="2:7" x14ac:dyDescent="0.25">
      <c r="B6" s="35" t="s">
        <v>0</v>
      </c>
      <c r="C6" s="36" t="s">
        <v>6</v>
      </c>
      <c r="D6" s="37" t="s">
        <v>7</v>
      </c>
      <c r="F6" s="34"/>
      <c r="G6" s="34"/>
    </row>
    <row r="7" spans="2:7" x14ac:dyDescent="0.25">
      <c r="B7" s="38" t="s">
        <v>2</v>
      </c>
      <c r="C7" s="39">
        <v>30</v>
      </c>
      <c r="D7" s="40">
        <f xml:space="preserve"> Overview!$C$17</f>
        <v>2</v>
      </c>
      <c r="F7" s="34"/>
      <c r="G7" s="34"/>
    </row>
    <row r="8" spans="2:7" x14ac:dyDescent="0.25">
      <c r="B8" s="38" t="s">
        <v>3</v>
      </c>
      <c r="C8" s="39">
        <v>0</v>
      </c>
      <c r="D8" s="40">
        <f xml:space="preserve"> Overview!$C$17</f>
        <v>2</v>
      </c>
      <c r="F8" s="34"/>
      <c r="G8" s="34"/>
    </row>
    <row r="9" spans="2:7" x14ac:dyDescent="0.25">
      <c r="B9" s="38" t="s">
        <v>4</v>
      </c>
      <c r="C9" s="39">
        <v>0</v>
      </c>
      <c r="D9" s="40">
        <f xml:space="preserve"> Overview!$C$17</f>
        <v>2</v>
      </c>
      <c r="F9" s="34"/>
      <c r="G9" s="34"/>
    </row>
    <row r="10" spans="2:7" x14ac:dyDescent="0.25">
      <c r="B10" s="38" t="s">
        <v>8</v>
      </c>
      <c r="C10" s="39">
        <v>0</v>
      </c>
      <c r="D10" s="40">
        <f xml:space="preserve"> Overview!$C$17</f>
        <v>2</v>
      </c>
      <c r="F10" s="34"/>
      <c r="G10" s="34"/>
    </row>
    <row r="11" spans="2:7" x14ac:dyDescent="0.25">
      <c r="B11" s="38"/>
      <c r="C11" s="41"/>
      <c r="D11" s="40"/>
      <c r="F11" s="34"/>
      <c r="G11" s="34"/>
    </row>
    <row r="12" spans="2:7" x14ac:dyDescent="0.25">
      <c r="B12" s="38"/>
      <c r="C12" s="41"/>
      <c r="D12" s="40"/>
      <c r="F12" s="34"/>
      <c r="G12" s="34"/>
    </row>
    <row r="13" spans="2:7" ht="20" thickBot="1" x14ac:dyDescent="0.3">
      <c r="B13" s="42"/>
      <c r="C13" s="43"/>
      <c r="D13" s="44"/>
      <c r="F13" s="34"/>
      <c r="G13" s="34"/>
    </row>
    <row r="14" spans="2:7" ht="20" thickBot="1" x14ac:dyDescent="0.3">
      <c r="F14" s="34"/>
      <c r="G14" s="34"/>
    </row>
    <row r="15" spans="2:7" x14ac:dyDescent="0.25">
      <c r="B15" s="45" t="s">
        <v>1</v>
      </c>
      <c r="C15" s="46"/>
    </row>
    <row r="16" spans="2:7" ht="57" x14ac:dyDescent="0.25">
      <c r="B16" s="47" t="s">
        <v>11</v>
      </c>
      <c r="C16" s="48" t="s">
        <v>12</v>
      </c>
    </row>
    <row r="17" spans="1:30" ht="57" x14ac:dyDescent="0.25">
      <c r="B17" s="47" t="s">
        <v>13</v>
      </c>
      <c r="C17" s="48" t="s">
        <v>14</v>
      </c>
    </row>
    <row r="18" spans="1:30" ht="57" x14ac:dyDescent="0.25">
      <c r="B18" s="47" t="s">
        <v>15</v>
      </c>
      <c r="C18" s="48" t="s">
        <v>16</v>
      </c>
    </row>
    <row r="19" spans="1:30" ht="58" thickBot="1" x14ac:dyDescent="0.3">
      <c r="B19" s="49" t="s">
        <v>17</v>
      </c>
      <c r="C19" s="50" t="s">
        <v>18</v>
      </c>
    </row>
    <row r="20" spans="1:30" x14ac:dyDescent="0.25">
      <c r="B20" s="51"/>
      <c r="C20" s="51"/>
    </row>
    <row r="21" spans="1:30" x14ac:dyDescent="0.2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</row>
    <row r="22" spans="1:30" ht="20" thickBot="1" x14ac:dyDescent="0.3">
      <c r="B22" s="51"/>
      <c r="C22" s="51"/>
    </row>
    <row r="23" spans="1:30" ht="20" thickBot="1" x14ac:dyDescent="0.3">
      <c r="B23" s="32" t="s">
        <v>126</v>
      </c>
      <c r="C23" s="53">
        <f xml:space="preserve"> SUM(C30, C32:C33)</f>
        <v>38.36</v>
      </c>
    </row>
    <row r="24" spans="1:30" ht="20" thickBot="1" x14ac:dyDescent="0.3">
      <c r="B24" s="34"/>
      <c r="C24" s="34"/>
    </row>
    <row r="25" spans="1:30" x14ac:dyDescent="0.25">
      <c r="B25" s="54" t="s">
        <v>25</v>
      </c>
      <c r="C25" s="55">
        <f xml:space="preserve"> 137*2</f>
        <v>274</v>
      </c>
    </row>
    <row r="26" spans="1:30" x14ac:dyDescent="0.25">
      <c r="B26" s="38" t="s">
        <v>19</v>
      </c>
      <c r="C26" s="56">
        <v>25</v>
      </c>
    </row>
    <row r="27" spans="1:30" x14ac:dyDescent="0.25">
      <c r="B27" s="38" t="s">
        <v>20</v>
      </c>
      <c r="C27" s="56">
        <f xml:space="preserve"> C25/C26</f>
        <v>10.96</v>
      </c>
    </row>
    <row r="28" spans="1:30" x14ac:dyDescent="0.25">
      <c r="B28" s="38"/>
      <c r="C28" s="56"/>
    </row>
    <row r="29" spans="1:30" x14ac:dyDescent="0.25">
      <c r="B29" s="38" t="s">
        <v>21</v>
      </c>
      <c r="C29" s="57">
        <v>3.5</v>
      </c>
    </row>
    <row r="30" spans="1:30" ht="20" thickBot="1" x14ac:dyDescent="0.3">
      <c r="B30" s="58" t="s">
        <v>22</v>
      </c>
      <c r="C30" s="59">
        <f xml:space="preserve"> C29*C27</f>
        <v>38.36</v>
      </c>
    </row>
    <row r="31" spans="1:30" ht="20" thickBot="1" x14ac:dyDescent="0.3">
      <c r="B31" s="34"/>
      <c r="C31" s="34"/>
    </row>
    <row r="32" spans="1:30" x14ac:dyDescent="0.25">
      <c r="B32" s="54" t="s">
        <v>23</v>
      </c>
      <c r="C32" s="60">
        <v>0</v>
      </c>
    </row>
    <row r="33" spans="1:30" ht="20" thickBot="1" x14ac:dyDescent="0.3">
      <c r="B33" s="42" t="s">
        <v>24</v>
      </c>
      <c r="C33" s="61">
        <v>0</v>
      </c>
    </row>
    <row r="34" spans="1:30" x14ac:dyDescent="0.25">
      <c r="B34" s="51"/>
      <c r="C34" s="51"/>
    </row>
    <row r="35" spans="1:30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</row>
    <row r="36" spans="1:30" ht="20" thickBot="1" x14ac:dyDescent="0.3"/>
    <row r="37" spans="1:30" ht="20" thickBot="1" x14ac:dyDescent="0.3">
      <c r="B37" s="62" t="s">
        <v>127</v>
      </c>
      <c r="C37" s="63">
        <f xml:space="preserve"> SUMPRODUCT(C40:C43,D40:D43,E40:E43)</f>
        <v>144</v>
      </c>
      <c r="D37" s="34"/>
      <c r="E37" s="34"/>
    </row>
    <row r="38" spans="1:30" ht="20" thickBot="1" x14ac:dyDescent="0.3">
      <c r="B38" s="34"/>
      <c r="C38" s="34"/>
      <c r="D38" s="34"/>
      <c r="E38" s="34"/>
    </row>
    <row r="39" spans="1:30" x14ac:dyDescent="0.25">
      <c r="B39" s="35"/>
      <c r="C39" s="36" t="s">
        <v>36</v>
      </c>
      <c r="D39" s="36" t="s">
        <v>37</v>
      </c>
      <c r="E39" s="37" t="s">
        <v>38</v>
      </c>
    </row>
    <row r="40" spans="1:30" x14ac:dyDescent="0.25">
      <c r="B40" s="38" t="s">
        <v>32</v>
      </c>
      <c r="C40" s="64">
        <v>3</v>
      </c>
      <c r="D40" s="41">
        <f xml:space="preserve"> Overview!$C$17</f>
        <v>2</v>
      </c>
      <c r="E40" s="40">
        <f xml:space="preserve"> Overview!$C$20</f>
        <v>4</v>
      </c>
    </row>
    <row r="41" spans="1:30" x14ac:dyDescent="0.25">
      <c r="B41" s="38" t="s">
        <v>33</v>
      </c>
      <c r="C41" s="64">
        <v>5</v>
      </c>
      <c r="D41" s="41">
        <f xml:space="preserve"> Overview!$C$17</f>
        <v>2</v>
      </c>
      <c r="E41" s="40">
        <f xml:space="preserve"> Overview!$C$20</f>
        <v>4</v>
      </c>
    </row>
    <row r="42" spans="1:30" x14ac:dyDescent="0.25">
      <c r="B42" s="38" t="s">
        <v>34</v>
      </c>
      <c r="C42" s="64">
        <v>5</v>
      </c>
      <c r="D42" s="41">
        <f xml:space="preserve"> Overview!$C$17</f>
        <v>2</v>
      </c>
      <c r="E42" s="40">
        <f xml:space="preserve"> Overview!$C$20</f>
        <v>4</v>
      </c>
    </row>
    <row r="43" spans="1:30" ht="20" thickBot="1" x14ac:dyDescent="0.3">
      <c r="B43" s="42" t="s">
        <v>35</v>
      </c>
      <c r="C43" s="65">
        <v>5</v>
      </c>
      <c r="D43" s="43">
        <f xml:space="preserve"> Overview!$C$17</f>
        <v>2</v>
      </c>
      <c r="E43" s="44">
        <f xml:space="preserve"> Overview!$C$20</f>
        <v>4</v>
      </c>
    </row>
    <row r="45" spans="1:30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</row>
    <row r="46" spans="1:30" ht="20" thickBot="1" x14ac:dyDescent="0.3"/>
    <row r="47" spans="1:30" ht="20" thickBot="1" x14ac:dyDescent="0.3">
      <c r="B47" s="66" t="s">
        <v>128</v>
      </c>
      <c r="C47" s="67">
        <f xml:space="preserve"> SUMPRODUCT(C50:C56, D50:D56)+SUMPRODUCT(E50:E56,F50:F56)</f>
        <v>100</v>
      </c>
      <c r="D47" s="34"/>
      <c r="E47" s="34"/>
      <c r="F47" s="34"/>
    </row>
    <row r="48" spans="1:30" ht="20" thickBot="1" x14ac:dyDescent="0.3">
      <c r="B48" s="34"/>
      <c r="C48" s="34"/>
      <c r="D48" s="34"/>
      <c r="E48" s="34"/>
      <c r="F48" s="34"/>
    </row>
    <row r="49" spans="2:6" x14ac:dyDescent="0.25">
      <c r="B49" s="68" t="s">
        <v>30</v>
      </c>
      <c r="C49" s="36" t="s">
        <v>26</v>
      </c>
      <c r="D49" s="36" t="s">
        <v>28</v>
      </c>
      <c r="E49" s="36" t="s">
        <v>27</v>
      </c>
      <c r="F49" s="37" t="s">
        <v>29</v>
      </c>
    </row>
    <row r="50" spans="2:6" x14ac:dyDescent="0.25">
      <c r="B50" s="69" t="s">
        <v>31</v>
      </c>
      <c r="C50" s="64">
        <v>30</v>
      </c>
      <c r="D50" s="41">
        <v>2</v>
      </c>
      <c r="E50" s="64">
        <v>20</v>
      </c>
      <c r="F50" s="40">
        <v>2</v>
      </c>
    </row>
    <row r="51" spans="2:6" x14ac:dyDescent="0.25">
      <c r="B51" s="69"/>
      <c r="C51" s="64"/>
      <c r="D51" s="41"/>
      <c r="E51" s="64"/>
      <c r="F51" s="40"/>
    </row>
    <row r="52" spans="2:6" x14ac:dyDescent="0.25">
      <c r="B52" s="70"/>
      <c r="C52" s="71"/>
      <c r="D52" s="71"/>
      <c r="E52" s="71"/>
      <c r="F52" s="72"/>
    </row>
    <row r="53" spans="2:6" x14ac:dyDescent="0.25">
      <c r="B53" s="70"/>
      <c r="C53" s="71"/>
      <c r="D53" s="71"/>
      <c r="E53" s="71"/>
      <c r="F53" s="72"/>
    </row>
    <row r="54" spans="2:6" x14ac:dyDescent="0.25">
      <c r="B54" s="70"/>
      <c r="C54" s="71"/>
      <c r="D54" s="71"/>
      <c r="E54" s="71"/>
      <c r="F54" s="72"/>
    </row>
    <row r="55" spans="2:6" x14ac:dyDescent="0.25">
      <c r="B55" s="70"/>
      <c r="C55" s="71"/>
      <c r="D55" s="71"/>
      <c r="E55" s="71"/>
      <c r="F55" s="72"/>
    </row>
    <row r="56" spans="2:6" x14ac:dyDescent="0.25">
      <c r="B56" s="70"/>
      <c r="C56" s="71"/>
      <c r="D56" s="71"/>
      <c r="E56" s="71"/>
      <c r="F56" s="72"/>
    </row>
    <row r="57" spans="2:6" x14ac:dyDescent="0.25">
      <c r="B57" s="70"/>
      <c r="C57" s="71"/>
      <c r="D57" s="71"/>
      <c r="E57" s="71"/>
      <c r="F57" s="72"/>
    </row>
    <row r="58" spans="2:6" x14ac:dyDescent="0.25">
      <c r="B58" s="70"/>
      <c r="C58" s="71"/>
      <c r="D58" s="71"/>
      <c r="E58" s="71"/>
      <c r="F58" s="72"/>
    </row>
    <row r="59" spans="2:6" x14ac:dyDescent="0.25">
      <c r="B59" s="70"/>
      <c r="C59" s="71"/>
      <c r="D59" s="71"/>
      <c r="E59" s="71"/>
      <c r="F59" s="72"/>
    </row>
    <row r="60" spans="2:6" x14ac:dyDescent="0.25">
      <c r="B60" s="70"/>
      <c r="C60" s="71"/>
      <c r="D60" s="71"/>
      <c r="E60" s="71"/>
      <c r="F60" s="72"/>
    </row>
    <row r="61" spans="2:6" x14ac:dyDescent="0.25">
      <c r="B61" s="70"/>
      <c r="C61" s="71"/>
      <c r="D61" s="71"/>
      <c r="E61" s="71"/>
      <c r="F61" s="72"/>
    </row>
    <row r="62" spans="2:6" x14ac:dyDescent="0.25">
      <c r="B62" s="70"/>
      <c r="C62" s="71"/>
      <c r="D62" s="71"/>
      <c r="E62" s="71"/>
      <c r="F62" s="72"/>
    </row>
    <row r="63" spans="2:6" x14ac:dyDescent="0.25">
      <c r="B63" s="70"/>
      <c r="C63" s="71"/>
      <c r="D63" s="71"/>
      <c r="E63" s="71"/>
      <c r="F63" s="72"/>
    </row>
    <row r="64" spans="2:6" x14ac:dyDescent="0.25">
      <c r="B64" s="70"/>
      <c r="C64" s="71"/>
      <c r="D64" s="71"/>
      <c r="E64" s="71"/>
      <c r="F64" s="72"/>
    </row>
    <row r="65" spans="2:6" x14ac:dyDescent="0.25">
      <c r="B65" s="70"/>
      <c r="C65" s="71"/>
      <c r="D65" s="71"/>
      <c r="E65" s="71"/>
      <c r="F65" s="72"/>
    </row>
    <row r="66" spans="2:6" ht="20" thickBot="1" x14ac:dyDescent="0.3">
      <c r="B66" s="73"/>
      <c r="C66" s="74"/>
      <c r="D66" s="74"/>
      <c r="E66" s="74"/>
      <c r="F66" s="75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Camping Gear Costs</vt:lpstr>
      <vt:lpstr>All Other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2021-08-14T17:18:44Z</dcterms:created>
  <dcterms:modified xsi:type="dcterms:W3CDTF">2021-08-17T03:09:19Z</dcterms:modified>
</cp:coreProperties>
</file>